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1" sheetId="1" r:id="rId1"/>
  </sheets>
  <definedNames>
    <definedName name="_xlnm._FilterDatabase" localSheetId="0" hidden="1">'1'!$A$2:$I$2</definedName>
  </definedNames>
  <calcPr calcId="144525"/>
</workbook>
</file>

<file path=xl/sharedStrings.xml><?xml version="1.0" encoding="utf-8"?>
<sst xmlns="http://schemas.openxmlformats.org/spreadsheetml/2006/main" count="18" uniqueCount="11">
  <si>
    <t>2025年安徽州源水务科技有限责任公司公开招聘技术管理人员
笔试成绩（含加分）</t>
  </si>
  <si>
    <t>序号</t>
  </si>
  <si>
    <t>岗位代码</t>
  </si>
  <si>
    <t>准考证号</t>
  </si>
  <si>
    <t>职业能力测试成绩</t>
  </si>
  <si>
    <t>综合知识成绩</t>
  </si>
  <si>
    <t>笔试
总成绩</t>
  </si>
  <si>
    <t>加分</t>
  </si>
  <si>
    <t>总成绩</t>
  </si>
  <si>
    <t>备注</t>
  </si>
  <si>
    <t>缺考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</si>
</sst>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zoomScaleSheetLayoutView="60" workbookViewId="0">
      <selection activeCell="A5" sqref="$A5:$XFD5"/>
    </sheetView>
  </sheetViews>
  <sheetFormatPr defaultColWidth="9" defaultRowHeight="14.25"/>
  <cols>
    <col min="1" max="1" width="5" style="2" customWidth="1"/>
    <col min="2" max="2" width="9" style="3" customWidth="1"/>
    <col min="3" max="3" width="12.375" style="3" customWidth="1"/>
    <col min="4" max="4" width="12.75" style="3" customWidth="1"/>
    <col min="5" max="5" width="9.5" style="3" customWidth="1"/>
    <col min="6" max="6" width="10.25" style="3" customWidth="1"/>
    <col min="7" max="7" width="5.625" style="2" customWidth="1"/>
    <col min="8" max="8" width="9.375" style="3" customWidth="1"/>
    <col min="9" max="9" width="7.75" style="4" customWidth="1"/>
    <col min="10" max="16384" width="9" style="5"/>
  </cols>
  <sheetData>
    <row r="1" ht="49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</row>
    <row r="3" ht="17.5" customHeight="1" spans="1:9">
      <c r="A3" s="8">
        <v>1</v>
      </c>
      <c r="B3" s="8" t="str">
        <f>"202501"</f>
        <v>202501</v>
      </c>
      <c r="C3" s="8" t="str">
        <f>"2025010102"</f>
        <v>2025010102</v>
      </c>
      <c r="D3" s="9">
        <v>83.91</v>
      </c>
      <c r="E3" s="8">
        <v>73.5</v>
      </c>
      <c r="F3" s="8">
        <v>157.41</v>
      </c>
      <c r="G3" s="8"/>
      <c r="H3" s="8">
        <v>157.41</v>
      </c>
      <c r="I3" s="12"/>
    </row>
    <row r="4" ht="17.5" customHeight="1" spans="1:9">
      <c r="A4" s="8">
        <v>2</v>
      </c>
      <c r="B4" s="8" t="str">
        <f t="shared" ref="B3:B11" si="0">"202501"</f>
        <v>202501</v>
      </c>
      <c r="C4" s="8" t="str">
        <f>"2025010106"</f>
        <v>2025010106</v>
      </c>
      <c r="D4" s="9">
        <v>76.5</v>
      </c>
      <c r="E4" s="8">
        <v>60.4</v>
      </c>
      <c r="F4" s="8">
        <v>136.9</v>
      </c>
      <c r="G4" s="8">
        <v>2</v>
      </c>
      <c r="H4" s="10">
        <v>138.9</v>
      </c>
      <c r="I4" s="12"/>
    </row>
    <row r="5" ht="17.5" customHeight="1" spans="1:9">
      <c r="A5" s="8">
        <v>3</v>
      </c>
      <c r="B5" s="8" t="str">
        <f t="shared" si="0"/>
        <v>202501</v>
      </c>
      <c r="C5" s="8" t="str">
        <f>"2025010108"</f>
        <v>2025010108</v>
      </c>
      <c r="D5" s="9">
        <v>65.98</v>
      </c>
      <c r="E5" s="8">
        <v>70.7</v>
      </c>
      <c r="F5" s="8">
        <v>136.68</v>
      </c>
      <c r="G5" s="8"/>
      <c r="H5" s="8">
        <v>136.68</v>
      </c>
      <c r="I5" s="12"/>
    </row>
    <row r="6" ht="17.5" customHeight="1" spans="1:9">
      <c r="A6" s="8">
        <v>4</v>
      </c>
      <c r="B6" s="8" t="str">
        <f t="shared" si="0"/>
        <v>202501</v>
      </c>
      <c r="C6" s="8" t="str">
        <f>"2025010104"</f>
        <v>2025010104</v>
      </c>
      <c r="D6" s="9">
        <v>74.58</v>
      </c>
      <c r="E6" s="8">
        <v>61.2</v>
      </c>
      <c r="F6" s="8">
        <v>135.78</v>
      </c>
      <c r="G6" s="8"/>
      <c r="H6" s="8">
        <v>135.78</v>
      </c>
      <c r="I6" s="12"/>
    </row>
    <row r="7" ht="17.5" customHeight="1" spans="1:9">
      <c r="A7" s="8">
        <v>5</v>
      </c>
      <c r="B7" s="8" t="str">
        <f t="shared" si="0"/>
        <v>202501</v>
      </c>
      <c r="C7" s="8" t="str">
        <f>"2025010109"</f>
        <v>2025010109</v>
      </c>
      <c r="D7" s="9">
        <v>71.48</v>
      </c>
      <c r="E7" s="8">
        <v>60.4</v>
      </c>
      <c r="F7" s="8">
        <v>131.88</v>
      </c>
      <c r="G7" s="8"/>
      <c r="H7" s="8">
        <v>131.88</v>
      </c>
      <c r="I7" s="12"/>
    </row>
    <row r="8" ht="17.5" customHeight="1" spans="1:9">
      <c r="A8" s="8">
        <v>6</v>
      </c>
      <c r="B8" s="8" t="str">
        <f t="shared" si="0"/>
        <v>202501</v>
      </c>
      <c r="C8" s="8" t="str">
        <f>"2025010107"</f>
        <v>2025010107</v>
      </c>
      <c r="D8" s="9">
        <v>65.11</v>
      </c>
      <c r="E8" s="8">
        <v>66.4</v>
      </c>
      <c r="F8" s="8">
        <v>131.51</v>
      </c>
      <c r="G8" s="8"/>
      <c r="H8" s="8">
        <v>131.51</v>
      </c>
      <c r="I8" s="12"/>
    </row>
    <row r="9" ht="17.5" customHeight="1" spans="1:9">
      <c r="A9" s="8">
        <v>7</v>
      </c>
      <c r="B9" s="8" t="str">
        <f t="shared" si="0"/>
        <v>202501</v>
      </c>
      <c r="C9" s="8" t="str">
        <f>"2025010103"</f>
        <v>2025010103</v>
      </c>
      <c r="D9" s="9">
        <v>67.2</v>
      </c>
      <c r="E9" s="8">
        <v>57.9</v>
      </c>
      <c r="F9" s="8">
        <v>125.1</v>
      </c>
      <c r="G9" s="8"/>
      <c r="H9" s="10">
        <v>125.1</v>
      </c>
      <c r="I9" s="12"/>
    </row>
    <row r="10" ht="17.5" customHeight="1" spans="1:9">
      <c r="A10" s="8">
        <v>8</v>
      </c>
      <c r="B10" s="8" t="str">
        <f t="shared" si="0"/>
        <v>202501</v>
      </c>
      <c r="C10" s="8" t="str">
        <f>"2025010101"</f>
        <v>2025010101</v>
      </c>
      <c r="D10" s="9">
        <v>61.32</v>
      </c>
      <c r="E10" s="8">
        <v>62.8</v>
      </c>
      <c r="F10" s="8">
        <v>124.12</v>
      </c>
      <c r="G10" s="8"/>
      <c r="H10" s="8">
        <v>124.12</v>
      </c>
      <c r="I10" s="12"/>
    </row>
    <row r="11" ht="17.5" customHeight="1" spans="1:9">
      <c r="A11" s="8">
        <v>9</v>
      </c>
      <c r="B11" s="8" t="str">
        <f t="shared" si="0"/>
        <v>202501</v>
      </c>
      <c r="C11" s="8" t="str">
        <f>"2025010105"</f>
        <v>2025010105</v>
      </c>
      <c r="D11" s="8">
        <v>0</v>
      </c>
      <c r="E11" s="8">
        <v>0</v>
      </c>
      <c r="F11" s="8">
        <v>0</v>
      </c>
      <c r="G11" s="8"/>
      <c r="H11" s="8">
        <v>0</v>
      </c>
      <c r="I11" s="12" t="s">
        <v>10</v>
      </c>
    </row>
    <row r="12" ht="17.5" customHeight="1" spans="1:9">
      <c r="A12" s="8">
        <v>10</v>
      </c>
      <c r="B12" s="8" t="str">
        <f t="shared" ref="B12:B17" si="1">"202502"</f>
        <v>202502</v>
      </c>
      <c r="C12" s="8" t="str">
        <f>"2025010115"</f>
        <v>2025010115</v>
      </c>
      <c r="D12" s="9">
        <v>80.37</v>
      </c>
      <c r="E12" s="8">
        <v>69.1</v>
      </c>
      <c r="F12" s="8">
        <v>149.47</v>
      </c>
      <c r="G12" s="8"/>
      <c r="H12" s="8">
        <v>149.47</v>
      </c>
      <c r="I12" s="12"/>
    </row>
    <row r="13" ht="17.5" customHeight="1" spans="1:9">
      <c r="A13" s="8">
        <v>11</v>
      </c>
      <c r="B13" s="8" t="str">
        <f t="shared" si="1"/>
        <v>202502</v>
      </c>
      <c r="C13" s="8" t="str">
        <f>"2025010111"</f>
        <v>2025010111</v>
      </c>
      <c r="D13" s="9">
        <v>81.64</v>
      </c>
      <c r="E13" s="8">
        <v>60.9</v>
      </c>
      <c r="F13" s="8">
        <v>142.54</v>
      </c>
      <c r="G13" s="8"/>
      <c r="H13" s="8">
        <v>142.54</v>
      </c>
      <c r="I13" s="12"/>
    </row>
    <row r="14" ht="17.5" customHeight="1" spans="1:9">
      <c r="A14" s="8">
        <v>12</v>
      </c>
      <c r="B14" s="8" t="str">
        <f t="shared" si="1"/>
        <v>202502</v>
      </c>
      <c r="C14" s="8" t="str">
        <f>"2025010113"</f>
        <v>2025010113</v>
      </c>
      <c r="D14" s="9">
        <v>68.95</v>
      </c>
      <c r="E14" s="8">
        <v>73</v>
      </c>
      <c r="F14" s="8">
        <v>141.95</v>
      </c>
      <c r="G14" s="8"/>
      <c r="H14" s="8">
        <v>141.95</v>
      </c>
      <c r="I14" s="12"/>
    </row>
    <row r="15" ht="17.5" customHeight="1" spans="1:9">
      <c r="A15" s="8">
        <v>13</v>
      </c>
      <c r="B15" s="8" t="str">
        <f t="shared" si="1"/>
        <v>202502</v>
      </c>
      <c r="C15" s="8" t="str">
        <f>"2025010114"</f>
        <v>2025010114</v>
      </c>
      <c r="D15" s="9">
        <v>71.06</v>
      </c>
      <c r="E15" s="8">
        <v>70</v>
      </c>
      <c r="F15" s="8">
        <v>141.06</v>
      </c>
      <c r="G15" s="8"/>
      <c r="H15" s="8">
        <v>141.06</v>
      </c>
      <c r="I15" s="12"/>
    </row>
    <row r="16" ht="17.5" customHeight="1" spans="1:9">
      <c r="A16" s="8">
        <v>14</v>
      </c>
      <c r="B16" s="8" t="str">
        <f t="shared" si="1"/>
        <v>202502</v>
      </c>
      <c r="C16" s="8" t="str">
        <f>"2025010112"</f>
        <v>2025010112</v>
      </c>
      <c r="D16" s="9">
        <v>69.2</v>
      </c>
      <c r="E16" s="8">
        <v>67.4</v>
      </c>
      <c r="F16" s="8">
        <v>136.6</v>
      </c>
      <c r="G16" s="8"/>
      <c r="H16" s="10">
        <v>136.6</v>
      </c>
      <c r="I16" s="12"/>
    </row>
    <row r="17" ht="17.5" customHeight="1" spans="1:9">
      <c r="A17" s="8">
        <v>15</v>
      </c>
      <c r="B17" s="8" t="str">
        <f t="shared" si="1"/>
        <v>202502</v>
      </c>
      <c r="C17" s="8" t="str">
        <f>"2025010110"</f>
        <v>2025010110</v>
      </c>
      <c r="D17" s="8">
        <v>0</v>
      </c>
      <c r="E17" s="8">
        <v>0</v>
      </c>
      <c r="F17" s="8">
        <v>0</v>
      </c>
      <c r="G17" s="8"/>
      <c r="H17" s="8">
        <v>0</v>
      </c>
      <c r="I17" s="12" t="s">
        <v>10</v>
      </c>
    </row>
    <row r="18" ht="17.5" customHeight="1" spans="1:9">
      <c r="A18" s="8">
        <v>16</v>
      </c>
      <c r="B18" s="8" t="str">
        <f t="shared" ref="B18:B28" si="2">"202503"</f>
        <v>202503</v>
      </c>
      <c r="C18" s="8" t="str">
        <f>"2025010123"</f>
        <v>2025010123</v>
      </c>
      <c r="D18" s="9">
        <v>75.71</v>
      </c>
      <c r="E18" s="8">
        <v>80.6</v>
      </c>
      <c r="F18" s="8">
        <v>156.31</v>
      </c>
      <c r="G18" s="8"/>
      <c r="H18" s="8">
        <v>156.31</v>
      </c>
      <c r="I18" s="12"/>
    </row>
    <row r="19" ht="17.5" customHeight="1" spans="1:9">
      <c r="A19" s="8">
        <v>17</v>
      </c>
      <c r="B19" s="8" t="str">
        <f t="shared" si="2"/>
        <v>202503</v>
      </c>
      <c r="C19" s="8" t="str">
        <f>"2025010118"</f>
        <v>2025010118</v>
      </c>
      <c r="D19" s="9">
        <v>79.18</v>
      </c>
      <c r="E19" s="8">
        <v>75.4</v>
      </c>
      <c r="F19" s="8">
        <v>154.58</v>
      </c>
      <c r="G19" s="8"/>
      <c r="H19" s="8">
        <v>154.58</v>
      </c>
      <c r="I19" s="12"/>
    </row>
    <row r="20" ht="17.5" customHeight="1" spans="1:9">
      <c r="A20" s="8">
        <v>18</v>
      </c>
      <c r="B20" s="8" t="str">
        <f t="shared" si="2"/>
        <v>202503</v>
      </c>
      <c r="C20" s="8" t="str">
        <f>"2025010122"</f>
        <v>2025010122</v>
      </c>
      <c r="D20" s="9">
        <v>82.3</v>
      </c>
      <c r="E20" s="8">
        <v>71.4</v>
      </c>
      <c r="F20" s="8">
        <v>153.7</v>
      </c>
      <c r="G20" s="8"/>
      <c r="H20" s="10">
        <v>153.7</v>
      </c>
      <c r="I20" s="12"/>
    </row>
    <row r="21" ht="17.5" customHeight="1" spans="1:9">
      <c r="A21" s="8">
        <v>19</v>
      </c>
      <c r="B21" s="8" t="str">
        <f t="shared" si="2"/>
        <v>202503</v>
      </c>
      <c r="C21" s="8" t="str">
        <f>"2025010119"</f>
        <v>2025010119</v>
      </c>
      <c r="D21" s="9">
        <v>78.23</v>
      </c>
      <c r="E21" s="8">
        <v>72.2</v>
      </c>
      <c r="F21" s="8">
        <v>150.43</v>
      </c>
      <c r="G21" s="8"/>
      <c r="H21" s="8">
        <v>150.43</v>
      </c>
      <c r="I21" s="12"/>
    </row>
    <row r="22" ht="17.5" customHeight="1" spans="1:9">
      <c r="A22" s="8">
        <v>20</v>
      </c>
      <c r="B22" s="8" t="str">
        <f t="shared" si="2"/>
        <v>202503</v>
      </c>
      <c r="C22" s="8" t="str">
        <f>"2025010126"</f>
        <v>2025010126</v>
      </c>
      <c r="D22" s="9">
        <v>75.59</v>
      </c>
      <c r="E22" s="8">
        <v>71.9</v>
      </c>
      <c r="F22" s="8">
        <v>147.49</v>
      </c>
      <c r="G22" s="8"/>
      <c r="H22" s="8">
        <v>147.49</v>
      </c>
      <c r="I22" s="12"/>
    </row>
    <row r="23" ht="17.5" customHeight="1" spans="1:9">
      <c r="A23" s="8">
        <v>21</v>
      </c>
      <c r="B23" s="8" t="str">
        <f t="shared" si="2"/>
        <v>202503</v>
      </c>
      <c r="C23" s="8" t="str">
        <f>"2025010116"</f>
        <v>2025010116</v>
      </c>
      <c r="D23" s="9">
        <v>83.49</v>
      </c>
      <c r="E23" s="8">
        <v>63.9</v>
      </c>
      <c r="F23" s="8">
        <v>147.39</v>
      </c>
      <c r="G23" s="8"/>
      <c r="H23" s="8">
        <v>147.39</v>
      </c>
      <c r="I23" s="12"/>
    </row>
    <row r="24" ht="17.5" customHeight="1" spans="1:9">
      <c r="A24" s="8">
        <v>22</v>
      </c>
      <c r="B24" s="8" t="str">
        <f t="shared" si="2"/>
        <v>202503</v>
      </c>
      <c r="C24" s="8" t="str">
        <f>"2025010121"</f>
        <v>2025010121</v>
      </c>
      <c r="D24" s="9">
        <v>75.25</v>
      </c>
      <c r="E24" s="8">
        <v>71.6</v>
      </c>
      <c r="F24" s="8">
        <v>146.85</v>
      </c>
      <c r="G24" s="8"/>
      <c r="H24" s="8">
        <v>146.85</v>
      </c>
      <c r="I24" s="12"/>
    </row>
    <row r="25" ht="17.5" customHeight="1" spans="1:9">
      <c r="A25" s="8">
        <v>23</v>
      </c>
      <c r="B25" s="8" t="str">
        <f t="shared" si="2"/>
        <v>202503</v>
      </c>
      <c r="C25" s="8" t="str">
        <f>"2025010125"</f>
        <v>2025010125</v>
      </c>
      <c r="D25" s="9">
        <v>78.55</v>
      </c>
      <c r="E25" s="8">
        <v>62.5</v>
      </c>
      <c r="F25" s="8">
        <v>141.05</v>
      </c>
      <c r="G25" s="8"/>
      <c r="H25" s="8">
        <v>141.05</v>
      </c>
      <c r="I25" s="12"/>
    </row>
    <row r="26" ht="17.5" customHeight="1" spans="1:9">
      <c r="A26" s="8">
        <v>24</v>
      </c>
      <c r="B26" s="8" t="str">
        <f t="shared" si="2"/>
        <v>202503</v>
      </c>
      <c r="C26" s="8" t="str">
        <f>"2025010124"</f>
        <v>2025010124</v>
      </c>
      <c r="D26" s="9">
        <v>73.19</v>
      </c>
      <c r="E26" s="8">
        <v>67.2</v>
      </c>
      <c r="F26" s="8">
        <v>140.39</v>
      </c>
      <c r="G26" s="8"/>
      <c r="H26" s="8">
        <v>140.39</v>
      </c>
      <c r="I26" s="12"/>
    </row>
    <row r="27" ht="17.5" customHeight="1" spans="1:9">
      <c r="A27" s="8">
        <v>25</v>
      </c>
      <c r="B27" s="8" t="str">
        <f t="shared" si="2"/>
        <v>202503</v>
      </c>
      <c r="C27" s="8" t="str">
        <f>"2025010120"</f>
        <v>2025010120</v>
      </c>
      <c r="D27" s="9">
        <v>63.21</v>
      </c>
      <c r="E27" s="8">
        <v>71.9</v>
      </c>
      <c r="F27" s="8">
        <v>135.11</v>
      </c>
      <c r="G27" s="8"/>
      <c r="H27" s="8">
        <v>135.11</v>
      </c>
      <c r="I27" s="12"/>
    </row>
    <row r="28" ht="17.5" customHeight="1" spans="1:9">
      <c r="A28" s="8">
        <v>26</v>
      </c>
      <c r="B28" s="8" t="str">
        <f t="shared" si="2"/>
        <v>202503</v>
      </c>
      <c r="C28" s="8" t="str">
        <f>"2025010117"</f>
        <v>2025010117</v>
      </c>
      <c r="D28" s="9">
        <v>69.14</v>
      </c>
      <c r="E28" s="8">
        <v>64.6</v>
      </c>
      <c r="F28" s="8">
        <v>133.74</v>
      </c>
      <c r="G28" s="8"/>
      <c r="H28" s="8">
        <v>133.74</v>
      </c>
      <c r="I28" s="12"/>
    </row>
    <row r="29" ht="17.5" customHeight="1" spans="1:9">
      <c r="A29" s="8">
        <v>27</v>
      </c>
      <c r="B29" s="8" t="str">
        <f t="shared" ref="B29:B34" si="3">"202504"</f>
        <v>202504</v>
      </c>
      <c r="C29" s="8" t="str">
        <f>"2025010128"</f>
        <v>2025010128</v>
      </c>
      <c r="D29" s="9">
        <v>64.57</v>
      </c>
      <c r="E29" s="8">
        <v>61.7</v>
      </c>
      <c r="F29" s="8">
        <v>126.27</v>
      </c>
      <c r="G29" s="8"/>
      <c r="H29" s="8">
        <v>126.27</v>
      </c>
      <c r="I29" s="12"/>
    </row>
    <row r="30" ht="17.5" customHeight="1" spans="1:9">
      <c r="A30" s="8">
        <v>28</v>
      </c>
      <c r="B30" s="8" t="str">
        <f t="shared" si="3"/>
        <v>202504</v>
      </c>
      <c r="C30" s="8" t="str">
        <f>"2025010130"</f>
        <v>2025010130</v>
      </c>
      <c r="D30" s="9">
        <v>62.69</v>
      </c>
      <c r="E30" s="8">
        <v>57.1</v>
      </c>
      <c r="F30" s="8">
        <v>119.79</v>
      </c>
      <c r="G30" s="8">
        <v>4</v>
      </c>
      <c r="H30" s="8">
        <v>123.79</v>
      </c>
      <c r="I30" s="12"/>
    </row>
    <row r="31" ht="17.5" customHeight="1" spans="1:9">
      <c r="A31" s="8">
        <v>29</v>
      </c>
      <c r="B31" s="8" t="str">
        <f t="shared" si="3"/>
        <v>202504</v>
      </c>
      <c r="C31" s="8" t="str">
        <f>"2025010129"</f>
        <v>2025010129</v>
      </c>
      <c r="D31" s="9">
        <v>61.78</v>
      </c>
      <c r="E31" s="8">
        <v>59</v>
      </c>
      <c r="F31" s="8">
        <v>120.78</v>
      </c>
      <c r="G31" s="8">
        <v>2</v>
      </c>
      <c r="H31" s="8">
        <v>122.78</v>
      </c>
      <c r="I31" s="12"/>
    </row>
    <row r="32" ht="17.5" customHeight="1" spans="1:9">
      <c r="A32" s="8">
        <v>30</v>
      </c>
      <c r="B32" s="8" t="str">
        <f t="shared" si="3"/>
        <v>202504</v>
      </c>
      <c r="C32" s="8" t="str">
        <f>"2025010127"</f>
        <v>2025010127</v>
      </c>
      <c r="D32" s="8">
        <v>0</v>
      </c>
      <c r="E32" s="8">
        <v>0</v>
      </c>
      <c r="F32" s="8">
        <v>0</v>
      </c>
      <c r="G32" s="8"/>
      <c r="H32" s="8">
        <v>0</v>
      </c>
      <c r="I32" s="12" t="s">
        <v>10</v>
      </c>
    </row>
    <row r="33" ht="17.5" customHeight="1" spans="1:9">
      <c r="A33" s="8">
        <v>31</v>
      </c>
      <c r="B33" s="8" t="str">
        <f t="shared" si="3"/>
        <v>202504</v>
      </c>
      <c r="C33" s="8" t="str">
        <f>"2025010201"</f>
        <v>2025010201</v>
      </c>
      <c r="D33" s="8">
        <v>0</v>
      </c>
      <c r="E33" s="8">
        <v>0</v>
      </c>
      <c r="F33" s="8">
        <v>0</v>
      </c>
      <c r="G33" s="8"/>
      <c r="H33" s="8">
        <v>0</v>
      </c>
      <c r="I33" s="12" t="s">
        <v>10</v>
      </c>
    </row>
    <row r="34" ht="17.5" customHeight="1" spans="1:9">
      <c r="A34" s="8">
        <v>32</v>
      </c>
      <c r="B34" s="8" t="str">
        <f t="shared" si="3"/>
        <v>202504</v>
      </c>
      <c r="C34" s="8" t="str">
        <f>"2025010202"</f>
        <v>2025010202</v>
      </c>
      <c r="D34" s="8">
        <v>0</v>
      </c>
      <c r="E34" s="8">
        <v>0</v>
      </c>
      <c r="F34" s="8">
        <v>0</v>
      </c>
      <c r="G34" s="8"/>
      <c r="H34" s="8">
        <v>0</v>
      </c>
      <c r="I34" s="12" t="s">
        <v>10</v>
      </c>
    </row>
    <row r="35" ht="17.5" customHeight="1" spans="1:9">
      <c r="A35" s="8">
        <v>33</v>
      </c>
      <c r="B35" s="8" t="str">
        <f>"202505"</f>
        <v>202505</v>
      </c>
      <c r="C35" s="8" t="str">
        <f>"2025010205"</f>
        <v>2025010205</v>
      </c>
      <c r="D35" s="9">
        <v>77.21</v>
      </c>
      <c r="E35" s="8">
        <v>64.1</v>
      </c>
      <c r="F35" s="8">
        <v>141.31</v>
      </c>
      <c r="G35" s="8"/>
      <c r="H35" s="8">
        <v>141.31</v>
      </c>
      <c r="I35" s="12"/>
    </row>
    <row r="36" ht="17.5" customHeight="1" spans="1:9">
      <c r="A36" s="8">
        <v>34</v>
      </c>
      <c r="B36" s="8" t="str">
        <f>"202505"</f>
        <v>202505</v>
      </c>
      <c r="C36" s="8" t="str">
        <f>"2025010204"</f>
        <v>2025010204</v>
      </c>
      <c r="D36" s="9">
        <v>64.36</v>
      </c>
      <c r="E36" s="8">
        <v>63.8</v>
      </c>
      <c r="F36" s="8">
        <v>128.16</v>
      </c>
      <c r="G36" s="8">
        <v>2</v>
      </c>
      <c r="H36" s="8">
        <v>130.16</v>
      </c>
      <c r="I36" s="12"/>
    </row>
    <row r="37" ht="17.5" customHeight="1" spans="1:9">
      <c r="A37" s="8">
        <v>35</v>
      </c>
      <c r="B37" s="8" t="str">
        <f>"202505"</f>
        <v>202505</v>
      </c>
      <c r="C37" s="8" t="str">
        <f>"2025010206"</f>
        <v>2025010206</v>
      </c>
      <c r="D37" s="9">
        <v>60.83</v>
      </c>
      <c r="E37" s="8">
        <v>60.3</v>
      </c>
      <c r="F37" s="8">
        <v>121.13</v>
      </c>
      <c r="G37" s="8"/>
      <c r="H37" s="8">
        <v>121.13</v>
      </c>
      <c r="I37" s="12"/>
    </row>
    <row r="38" ht="17.5" customHeight="1" spans="1:9">
      <c r="A38" s="8">
        <v>36</v>
      </c>
      <c r="B38" s="8" t="str">
        <f>"202505"</f>
        <v>202505</v>
      </c>
      <c r="C38" s="8" t="str">
        <f>"2025010203"</f>
        <v>2025010203</v>
      </c>
      <c r="D38" s="9">
        <v>37.33</v>
      </c>
      <c r="E38" s="8">
        <v>57.5</v>
      </c>
      <c r="F38" s="8">
        <v>94.83</v>
      </c>
      <c r="G38" s="8"/>
      <c r="H38" s="8">
        <v>94.83</v>
      </c>
      <c r="I38" s="12"/>
    </row>
    <row r="39" ht="17.5" customHeight="1" spans="1:9">
      <c r="A39" s="8">
        <v>37</v>
      </c>
      <c r="B39" s="8" t="str">
        <f>"202505"</f>
        <v>202505</v>
      </c>
      <c r="C39" s="8" t="str">
        <f>"2025010207"</f>
        <v>2025010207</v>
      </c>
      <c r="D39" s="8">
        <v>0</v>
      </c>
      <c r="E39" s="8">
        <v>0</v>
      </c>
      <c r="F39" s="8">
        <v>0</v>
      </c>
      <c r="G39" s="8"/>
      <c r="H39" s="8">
        <v>0</v>
      </c>
      <c r="I39" s="12" t="s">
        <v>10</v>
      </c>
    </row>
    <row r="40" ht="17.5" customHeight="1" spans="1:9">
      <c r="A40" s="8">
        <v>38</v>
      </c>
      <c r="B40" s="8" t="str">
        <f t="shared" ref="B40:B45" si="4">"202506"</f>
        <v>202506</v>
      </c>
      <c r="C40" s="8" t="str">
        <f>"2025010209"</f>
        <v>2025010209</v>
      </c>
      <c r="D40" s="9">
        <v>76.15</v>
      </c>
      <c r="E40" s="8">
        <v>66.7</v>
      </c>
      <c r="F40" s="8">
        <v>142.85</v>
      </c>
      <c r="G40" s="8">
        <v>3</v>
      </c>
      <c r="H40" s="8">
        <v>145.85</v>
      </c>
      <c r="I40" s="12"/>
    </row>
    <row r="41" ht="17.5" customHeight="1" spans="1:9">
      <c r="A41" s="8">
        <v>39</v>
      </c>
      <c r="B41" s="8" t="str">
        <f t="shared" si="4"/>
        <v>202506</v>
      </c>
      <c r="C41" s="8" t="str">
        <f>"2025010213"</f>
        <v>2025010213</v>
      </c>
      <c r="D41" s="9">
        <v>72.55</v>
      </c>
      <c r="E41" s="8">
        <v>65.4</v>
      </c>
      <c r="F41" s="8">
        <v>137.95</v>
      </c>
      <c r="G41" s="8"/>
      <c r="H41" s="8">
        <v>137.95</v>
      </c>
      <c r="I41" s="12"/>
    </row>
    <row r="42" ht="17.5" customHeight="1" spans="1:9">
      <c r="A42" s="8">
        <v>40</v>
      </c>
      <c r="B42" s="8" t="str">
        <f t="shared" si="4"/>
        <v>202506</v>
      </c>
      <c r="C42" s="8" t="str">
        <f>"2025010210"</f>
        <v>2025010210</v>
      </c>
      <c r="D42" s="9">
        <v>65.03</v>
      </c>
      <c r="E42" s="8">
        <v>65.6</v>
      </c>
      <c r="F42" s="8">
        <v>130.63</v>
      </c>
      <c r="G42" s="8">
        <v>3</v>
      </c>
      <c r="H42" s="8">
        <v>133.63</v>
      </c>
      <c r="I42" s="12"/>
    </row>
    <row r="43" ht="17.5" customHeight="1" spans="1:9">
      <c r="A43" s="8">
        <v>41</v>
      </c>
      <c r="B43" s="8" t="str">
        <f t="shared" si="4"/>
        <v>202506</v>
      </c>
      <c r="C43" s="8" t="str">
        <f>"2025010208"</f>
        <v>2025010208</v>
      </c>
      <c r="D43" s="9">
        <v>58.8</v>
      </c>
      <c r="E43" s="8">
        <v>62.9</v>
      </c>
      <c r="F43" s="8">
        <v>121.7</v>
      </c>
      <c r="G43" s="8"/>
      <c r="H43" s="10">
        <v>121.7</v>
      </c>
      <c r="I43" s="12"/>
    </row>
    <row r="44" ht="17.5" customHeight="1" spans="1:9">
      <c r="A44" s="8">
        <v>42</v>
      </c>
      <c r="B44" s="8" t="str">
        <f t="shared" si="4"/>
        <v>202506</v>
      </c>
      <c r="C44" s="8" t="str">
        <f>"2025010212"</f>
        <v>2025010212</v>
      </c>
      <c r="D44" s="9">
        <v>47.27</v>
      </c>
      <c r="E44" s="8">
        <v>55.9</v>
      </c>
      <c r="F44" s="8">
        <v>103.17</v>
      </c>
      <c r="G44" s="8"/>
      <c r="H44" s="8">
        <v>103.17</v>
      </c>
      <c r="I44" s="12"/>
    </row>
    <row r="45" ht="17.5" customHeight="1" spans="1:9">
      <c r="A45" s="8">
        <v>43</v>
      </c>
      <c r="B45" s="8" t="str">
        <f t="shared" si="4"/>
        <v>202506</v>
      </c>
      <c r="C45" s="8" t="str">
        <f>"2025010211"</f>
        <v>2025010211</v>
      </c>
      <c r="D45" s="8">
        <v>0</v>
      </c>
      <c r="E45" s="8">
        <v>0</v>
      </c>
      <c r="F45" s="8">
        <v>0</v>
      </c>
      <c r="G45" s="8"/>
      <c r="H45" s="8">
        <v>0</v>
      </c>
      <c r="I45" s="12" t="s">
        <v>10</v>
      </c>
    </row>
    <row r="46" ht="17.5" customHeight="1" spans="1:9">
      <c r="A46" s="8">
        <v>44</v>
      </c>
      <c r="B46" s="8" t="str">
        <f t="shared" ref="B46:B76" si="5">"202507"</f>
        <v>202507</v>
      </c>
      <c r="C46" s="8" t="str">
        <f>"2025010306"</f>
        <v>2025010306</v>
      </c>
      <c r="D46" s="9">
        <v>88.27</v>
      </c>
      <c r="E46" s="8">
        <v>71.5</v>
      </c>
      <c r="F46" s="8">
        <v>159.77</v>
      </c>
      <c r="G46" s="8"/>
      <c r="H46" s="8">
        <v>159.77</v>
      </c>
      <c r="I46" s="12"/>
    </row>
    <row r="47" ht="17.5" customHeight="1" spans="1:9">
      <c r="A47" s="8">
        <v>45</v>
      </c>
      <c r="B47" s="8" t="str">
        <f t="shared" si="5"/>
        <v>202507</v>
      </c>
      <c r="C47" s="8" t="str">
        <f>"2025010221"</f>
        <v>2025010221</v>
      </c>
      <c r="D47" s="9">
        <v>83.07</v>
      </c>
      <c r="E47" s="8">
        <v>73.1</v>
      </c>
      <c r="F47" s="8">
        <v>156.17</v>
      </c>
      <c r="G47" s="8">
        <v>3</v>
      </c>
      <c r="H47" s="8">
        <v>159.17</v>
      </c>
      <c r="I47" s="12"/>
    </row>
    <row r="48" ht="17.5" customHeight="1" spans="1:9">
      <c r="A48" s="8">
        <v>46</v>
      </c>
      <c r="B48" s="8" t="str">
        <f t="shared" si="5"/>
        <v>202507</v>
      </c>
      <c r="C48" s="8" t="str">
        <f>"2025010304"</f>
        <v>2025010304</v>
      </c>
      <c r="D48" s="9">
        <v>83.05</v>
      </c>
      <c r="E48" s="8">
        <v>75</v>
      </c>
      <c r="F48" s="8">
        <v>158.05</v>
      </c>
      <c r="G48" s="8"/>
      <c r="H48" s="8">
        <v>158.05</v>
      </c>
      <c r="I48" s="12"/>
    </row>
    <row r="49" ht="17.5" customHeight="1" spans="1:9">
      <c r="A49" s="8">
        <v>47</v>
      </c>
      <c r="B49" s="8" t="str">
        <f t="shared" si="5"/>
        <v>202507</v>
      </c>
      <c r="C49" s="8" t="str">
        <f>"2025010302"</f>
        <v>2025010302</v>
      </c>
      <c r="D49" s="9">
        <v>78.27</v>
      </c>
      <c r="E49" s="8">
        <v>75.3</v>
      </c>
      <c r="F49" s="8">
        <v>153.57</v>
      </c>
      <c r="G49" s="8"/>
      <c r="H49" s="8">
        <v>153.57</v>
      </c>
      <c r="I49" s="12"/>
    </row>
    <row r="50" ht="17.5" customHeight="1" spans="1:9">
      <c r="A50" s="8">
        <v>48</v>
      </c>
      <c r="B50" s="8" t="str">
        <f t="shared" si="5"/>
        <v>202507</v>
      </c>
      <c r="C50" s="8" t="str">
        <f>"2025010313"</f>
        <v>2025010313</v>
      </c>
      <c r="D50" s="9">
        <v>82.38</v>
      </c>
      <c r="E50" s="8">
        <v>67.4</v>
      </c>
      <c r="F50" s="8">
        <v>149.78</v>
      </c>
      <c r="G50" s="8"/>
      <c r="H50" s="8">
        <v>149.78</v>
      </c>
      <c r="I50" s="12"/>
    </row>
    <row r="51" ht="17.5" customHeight="1" spans="1:9">
      <c r="A51" s="8">
        <v>49</v>
      </c>
      <c r="B51" s="8" t="str">
        <f t="shared" si="5"/>
        <v>202507</v>
      </c>
      <c r="C51" s="8" t="str">
        <f>"2025010227"</f>
        <v>2025010227</v>
      </c>
      <c r="D51" s="9">
        <v>78.13</v>
      </c>
      <c r="E51" s="8">
        <v>71</v>
      </c>
      <c r="F51" s="8">
        <v>149.13</v>
      </c>
      <c r="G51" s="8"/>
      <c r="H51" s="8">
        <v>149.13</v>
      </c>
      <c r="I51" s="12"/>
    </row>
    <row r="52" ht="17.5" customHeight="1" spans="1:9">
      <c r="A52" s="8">
        <v>50</v>
      </c>
      <c r="B52" s="8" t="str">
        <f t="shared" si="5"/>
        <v>202507</v>
      </c>
      <c r="C52" s="8" t="str">
        <f>"2025010311"</f>
        <v>2025010311</v>
      </c>
      <c r="D52" s="9">
        <v>80.73</v>
      </c>
      <c r="E52" s="8">
        <v>68.3</v>
      </c>
      <c r="F52" s="8">
        <v>149.03</v>
      </c>
      <c r="G52" s="8"/>
      <c r="H52" s="8">
        <v>149.03</v>
      </c>
      <c r="I52" s="12"/>
    </row>
    <row r="53" ht="17.5" customHeight="1" spans="1:9">
      <c r="A53" s="8">
        <v>51</v>
      </c>
      <c r="B53" s="8" t="str">
        <f t="shared" si="5"/>
        <v>202507</v>
      </c>
      <c r="C53" s="8" t="str">
        <f>"2025010214"</f>
        <v>2025010214</v>
      </c>
      <c r="D53" s="9">
        <v>76.7</v>
      </c>
      <c r="E53" s="8">
        <v>72.3</v>
      </c>
      <c r="F53" s="8">
        <v>149</v>
      </c>
      <c r="G53" s="8"/>
      <c r="H53" s="10">
        <v>149</v>
      </c>
      <c r="I53" s="12"/>
    </row>
    <row r="54" ht="17.5" customHeight="1" spans="1:9">
      <c r="A54" s="8">
        <v>52</v>
      </c>
      <c r="B54" s="8" t="str">
        <f t="shared" si="5"/>
        <v>202507</v>
      </c>
      <c r="C54" s="8" t="str">
        <f>"2025010307"</f>
        <v>2025010307</v>
      </c>
      <c r="D54" s="9">
        <v>70.15</v>
      </c>
      <c r="E54" s="8">
        <v>72.8</v>
      </c>
      <c r="F54" s="8">
        <v>142.95</v>
      </c>
      <c r="G54" s="8">
        <v>3</v>
      </c>
      <c r="H54" s="8">
        <v>145.95</v>
      </c>
      <c r="I54" s="12"/>
    </row>
    <row r="55" ht="17.5" customHeight="1" spans="1:9">
      <c r="A55" s="8">
        <v>53</v>
      </c>
      <c r="B55" s="8" t="str">
        <f t="shared" si="5"/>
        <v>202507</v>
      </c>
      <c r="C55" s="8" t="str">
        <f>"2025010225"</f>
        <v>2025010225</v>
      </c>
      <c r="D55" s="9">
        <v>72.23</v>
      </c>
      <c r="E55" s="8">
        <v>70.4</v>
      </c>
      <c r="F55" s="8">
        <v>142.63</v>
      </c>
      <c r="G55" s="8">
        <v>3</v>
      </c>
      <c r="H55" s="8">
        <v>145.63</v>
      </c>
      <c r="I55" s="12"/>
    </row>
    <row r="56" ht="17.5" customHeight="1" spans="1:9">
      <c r="A56" s="8">
        <v>54</v>
      </c>
      <c r="B56" s="8" t="str">
        <f t="shared" si="5"/>
        <v>202507</v>
      </c>
      <c r="C56" s="8" t="str">
        <f>"2025010216"</f>
        <v>2025010216</v>
      </c>
      <c r="D56" s="9">
        <v>77.21</v>
      </c>
      <c r="E56" s="8">
        <v>68.2</v>
      </c>
      <c r="F56" s="8">
        <v>145.41</v>
      </c>
      <c r="G56" s="8"/>
      <c r="H56" s="8">
        <v>145.41</v>
      </c>
      <c r="I56" s="12"/>
    </row>
    <row r="57" ht="17.5" customHeight="1" spans="1:9">
      <c r="A57" s="8">
        <v>55</v>
      </c>
      <c r="B57" s="8" t="str">
        <f t="shared" si="5"/>
        <v>202507</v>
      </c>
      <c r="C57" s="8" t="str">
        <f>"2025010223"</f>
        <v>2025010223</v>
      </c>
      <c r="D57" s="9">
        <v>77.2</v>
      </c>
      <c r="E57" s="8">
        <v>66.4</v>
      </c>
      <c r="F57" s="8">
        <v>143.6</v>
      </c>
      <c r="G57" s="8"/>
      <c r="H57" s="10">
        <v>143.6</v>
      </c>
      <c r="I57" s="12"/>
    </row>
    <row r="58" ht="17.5" customHeight="1" spans="1:9">
      <c r="A58" s="8">
        <v>56</v>
      </c>
      <c r="B58" s="8" t="str">
        <f t="shared" si="5"/>
        <v>202507</v>
      </c>
      <c r="C58" s="8" t="str">
        <f>"2025010220"</f>
        <v>2025010220</v>
      </c>
      <c r="D58" s="9">
        <v>72.81</v>
      </c>
      <c r="E58" s="8">
        <v>68.2</v>
      </c>
      <c r="F58" s="8">
        <v>141.01</v>
      </c>
      <c r="G58" s="8"/>
      <c r="H58" s="8">
        <v>141.01</v>
      </c>
      <c r="I58" s="12"/>
    </row>
    <row r="59" ht="17.5" customHeight="1" spans="1:9">
      <c r="A59" s="8">
        <v>57</v>
      </c>
      <c r="B59" s="8" t="str">
        <f t="shared" si="5"/>
        <v>202507</v>
      </c>
      <c r="C59" s="8" t="str">
        <f>"2025010229"</f>
        <v>2025010229</v>
      </c>
      <c r="D59" s="9">
        <v>67.61</v>
      </c>
      <c r="E59" s="8">
        <v>73</v>
      </c>
      <c r="F59" s="8">
        <v>140.61</v>
      </c>
      <c r="G59" s="8"/>
      <c r="H59" s="8">
        <v>140.61</v>
      </c>
      <c r="I59" s="12"/>
    </row>
    <row r="60" ht="17.5" customHeight="1" spans="1:9">
      <c r="A60" s="8">
        <v>58</v>
      </c>
      <c r="B60" s="8" t="str">
        <f t="shared" si="5"/>
        <v>202507</v>
      </c>
      <c r="C60" s="8" t="str">
        <f>"2025010215"</f>
        <v>2025010215</v>
      </c>
      <c r="D60" s="9">
        <v>71.32</v>
      </c>
      <c r="E60" s="8">
        <v>69.1</v>
      </c>
      <c r="F60" s="8">
        <v>140.42</v>
      </c>
      <c r="G60" s="8"/>
      <c r="H60" s="8">
        <v>140.42</v>
      </c>
      <c r="I60" s="12"/>
    </row>
    <row r="61" ht="17.5" customHeight="1" spans="1:9">
      <c r="A61" s="8">
        <v>59</v>
      </c>
      <c r="B61" s="8" t="str">
        <f t="shared" si="5"/>
        <v>202507</v>
      </c>
      <c r="C61" s="8" t="str">
        <f>"2025010309"</f>
        <v>2025010309</v>
      </c>
      <c r="D61" s="9">
        <v>67.57</v>
      </c>
      <c r="E61" s="8">
        <v>70.8</v>
      </c>
      <c r="F61" s="8">
        <v>138.37</v>
      </c>
      <c r="G61" s="8"/>
      <c r="H61" s="8">
        <v>138.37</v>
      </c>
      <c r="I61" s="12"/>
    </row>
    <row r="62" ht="17.5" customHeight="1" spans="1:9">
      <c r="A62" s="8">
        <v>60</v>
      </c>
      <c r="B62" s="8" t="str">
        <f t="shared" si="5"/>
        <v>202507</v>
      </c>
      <c r="C62" s="8" t="str">
        <f>"2025010314"</f>
        <v>2025010314</v>
      </c>
      <c r="D62" s="9">
        <v>71.62</v>
      </c>
      <c r="E62" s="8">
        <v>66.3</v>
      </c>
      <c r="F62" s="8">
        <v>137.92</v>
      </c>
      <c r="G62" s="8"/>
      <c r="H62" s="8">
        <v>137.92</v>
      </c>
      <c r="I62" s="12"/>
    </row>
    <row r="63" ht="17.5" customHeight="1" spans="1:9">
      <c r="A63" s="8">
        <v>61</v>
      </c>
      <c r="B63" s="8" t="str">
        <f t="shared" si="5"/>
        <v>202507</v>
      </c>
      <c r="C63" s="8" t="str">
        <f>"2025010308"</f>
        <v>2025010308</v>
      </c>
      <c r="D63" s="9">
        <v>66.26</v>
      </c>
      <c r="E63" s="8">
        <v>70.4</v>
      </c>
      <c r="F63" s="8">
        <v>136.66</v>
      </c>
      <c r="G63" s="8"/>
      <c r="H63" s="8">
        <v>136.66</v>
      </c>
      <c r="I63" s="12"/>
    </row>
    <row r="64" ht="17.5" customHeight="1" spans="1:9">
      <c r="A64" s="8">
        <v>62</v>
      </c>
      <c r="B64" s="8" t="str">
        <f t="shared" si="5"/>
        <v>202507</v>
      </c>
      <c r="C64" s="8" t="str">
        <f>"2025010226"</f>
        <v>2025010226</v>
      </c>
      <c r="D64" s="9">
        <v>67.89</v>
      </c>
      <c r="E64" s="8">
        <v>68.1</v>
      </c>
      <c r="F64" s="8">
        <v>135.99</v>
      </c>
      <c r="G64" s="8"/>
      <c r="H64" s="8">
        <v>135.99</v>
      </c>
      <c r="I64" s="12"/>
    </row>
    <row r="65" ht="17.5" customHeight="1" spans="1:9">
      <c r="A65" s="8">
        <v>63</v>
      </c>
      <c r="B65" s="8" t="str">
        <f t="shared" si="5"/>
        <v>202507</v>
      </c>
      <c r="C65" s="8" t="str">
        <f>"2025010301"</f>
        <v>2025010301</v>
      </c>
      <c r="D65" s="9">
        <v>71.6</v>
      </c>
      <c r="E65" s="8">
        <v>62.6</v>
      </c>
      <c r="F65" s="8">
        <v>134.2</v>
      </c>
      <c r="G65" s="8"/>
      <c r="H65" s="10">
        <v>134.2</v>
      </c>
      <c r="I65" s="12"/>
    </row>
    <row r="66" ht="17.5" customHeight="1" spans="1:9">
      <c r="A66" s="8">
        <v>64</v>
      </c>
      <c r="B66" s="8" t="str">
        <f t="shared" si="5"/>
        <v>202507</v>
      </c>
      <c r="C66" s="8" t="str">
        <f>"2025010310"</f>
        <v>2025010310</v>
      </c>
      <c r="D66" s="9">
        <v>65.47</v>
      </c>
      <c r="E66" s="8">
        <v>66.3</v>
      </c>
      <c r="F66" s="8">
        <v>131.77</v>
      </c>
      <c r="G66" s="8"/>
      <c r="H66" s="8">
        <v>131.77</v>
      </c>
      <c r="I66" s="12"/>
    </row>
    <row r="67" ht="17.5" customHeight="1" spans="1:9">
      <c r="A67" s="8">
        <v>65</v>
      </c>
      <c r="B67" s="8" t="str">
        <f t="shared" si="5"/>
        <v>202507</v>
      </c>
      <c r="C67" s="8" t="str">
        <f>"2025010224"</f>
        <v>2025010224</v>
      </c>
      <c r="D67" s="9">
        <v>59.06</v>
      </c>
      <c r="E67" s="8">
        <v>63.8</v>
      </c>
      <c r="F67" s="8">
        <v>122.86</v>
      </c>
      <c r="G67" s="8"/>
      <c r="H67" s="8">
        <v>122.86</v>
      </c>
      <c r="I67" s="12"/>
    </row>
    <row r="68" ht="17.5" customHeight="1" spans="1:9">
      <c r="A68" s="8">
        <v>66</v>
      </c>
      <c r="B68" s="8" t="str">
        <f t="shared" si="5"/>
        <v>202507</v>
      </c>
      <c r="C68" s="8" t="str">
        <f>"2025010219"</f>
        <v>2025010219</v>
      </c>
      <c r="D68" s="9">
        <v>61.62</v>
      </c>
      <c r="E68" s="8">
        <v>60.8</v>
      </c>
      <c r="F68" s="8">
        <v>122.42</v>
      </c>
      <c r="G68" s="8"/>
      <c r="H68" s="8">
        <v>122.42</v>
      </c>
      <c r="I68" s="12"/>
    </row>
    <row r="69" ht="17.5" customHeight="1" spans="1:9">
      <c r="A69" s="8">
        <v>67</v>
      </c>
      <c r="B69" s="8" t="str">
        <f t="shared" si="5"/>
        <v>202507</v>
      </c>
      <c r="C69" s="8" t="str">
        <f>"2025010222"</f>
        <v>2025010222</v>
      </c>
      <c r="D69" s="9">
        <v>56.26</v>
      </c>
      <c r="E69" s="8">
        <v>64.7</v>
      </c>
      <c r="F69" s="8">
        <v>120.96</v>
      </c>
      <c r="G69" s="8"/>
      <c r="H69" s="8">
        <v>120.96</v>
      </c>
      <c r="I69" s="12"/>
    </row>
    <row r="70" ht="17.5" customHeight="1" spans="1:9">
      <c r="A70" s="8">
        <v>68</v>
      </c>
      <c r="B70" s="8" t="str">
        <f t="shared" si="5"/>
        <v>202507</v>
      </c>
      <c r="C70" s="8" t="str">
        <f>"2025010312"</f>
        <v>2025010312</v>
      </c>
      <c r="D70" s="9">
        <v>59.32</v>
      </c>
      <c r="E70" s="8">
        <v>60.8</v>
      </c>
      <c r="F70" s="8">
        <v>120.12</v>
      </c>
      <c r="G70" s="8"/>
      <c r="H70" s="8">
        <v>120.12</v>
      </c>
      <c r="I70" s="12"/>
    </row>
    <row r="71" ht="17.5" customHeight="1" spans="1:9">
      <c r="A71" s="8">
        <v>69</v>
      </c>
      <c r="B71" s="8" t="str">
        <f t="shared" si="5"/>
        <v>202507</v>
      </c>
      <c r="C71" s="8" t="str">
        <f>"2025010217"</f>
        <v>2025010217</v>
      </c>
      <c r="D71" s="9">
        <v>56.36</v>
      </c>
      <c r="E71" s="8">
        <v>63.5</v>
      </c>
      <c r="F71" s="8">
        <v>119.86</v>
      </c>
      <c r="G71" s="8"/>
      <c r="H71" s="8">
        <v>119.86</v>
      </c>
      <c r="I71" s="12"/>
    </row>
    <row r="72" ht="17.5" customHeight="1" spans="1:9">
      <c r="A72" s="8">
        <v>70</v>
      </c>
      <c r="B72" s="8" t="str">
        <f t="shared" si="5"/>
        <v>202507</v>
      </c>
      <c r="C72" s="8" t="str">
        <f>"2025010228"</f>
        <v>2025010228</v>
      </c>
      <c r="D72" s="9">
        <v>58.58</v>
      </c>
      <c r="E72" s="8">
        <v>56.5</v>
      </c>
      <c r="F72" s="8">
        <v>115.08</v>
      </c>
      <c r="G72" s="8"/>
      <c r="H72" s="8">
        <v>115.08</v>
      </c>
      <c r="I72" s="12"/>
    </row>
    <row r="73" ht="17.5" customHeight="1" spans="1:9">
      <c r="A73" s="8">
        <v>71</v>
      </c>
      <c r="B73" s="8" t="str">
        <f t="shared" si="5"/>
        <v>202507</v>
      </c>
      <c r="C73" s="8" t="str">
        <f>"2025010218"</f>
        <v>2025010218</v>
      </c>
      <c r="D73" s="9">
        <v>56.08</v>
      </c>
      <c r="E73" s="8">
        <v>54</v>
      </c>
      <c r="F73" s="8">
        <v>110.08</v>
      </c>
      <c r="G73" s="8">
        <v>3</v>
      </c>
      <c r="H73" s="8">
        <v>113.08</v>
      </c>
      <c r="I73" s="12"/>
    </row>
    <row r="74" ht="17.5" customHeight="1" spans="1:9">
      <c r="A74" s="8">
        <v>72</v>
      </c>
      <c r="B74" s="8" t="str">
        <f t="shared" si="5"/>
        <v>202507</v>
      </c>
      <c r="C74" s="8" t="str">
        <f>"2025010303"</f>
        <v>2025010303</v>
      </c>
      <c r="D74" s="9">
        <v>40.67</v>
      </c>
      <c r="E74" s="8">
        <v>61</v>
      </c>
      <c r="F74" s="8">
        <v>101.67</v>
      </c>
      <c r="G74" s="8"/>
      <c r="H74" s="8">
        <v>101.67</v>
      </c>
      <c r="I74" s="12"/>
    </row>
    <row r="75" ht="17.5" customHeight="1" spans="1:9">
      <c r="A75" s="8">
        <v>73</v>
      </c>
      <c r="B75" s="8" t="str">
        <f t="shared" si="5"/>
        <v>202507</v>
      </c>
      <c r="C75" s="8" t="str">
        <f>"2025010230"</f>
        <v>2025010230</v>
      </c>
      <c r="D75" s="9">
        <v>29.78</v>
      </c>
      <c r="E75" s="8">
        <v>61.3</v>
      </c>
      <c r="F75" s="8">
        <v>91.08</v>
      </c>
      <c r="G75" s="8"/>
      <c r="H75" s="8">
        <v>91.08</v>
      </c>
      <c r="I75" s="12"/>
    </row>
    <row r="76" ht="17.5" customHeight="1" spans="1:9">
      <c r="A76" s="8">
        <v>74</v>
      </c>
      <c r="B76" s="8" t="str">
        <f t="shared" si="5"/>
        <v>202507</v>
      </c>
      <c r="C76" s="8" t="str">
        <f>"2025010305"</f>
        <v>2025010305</v>
      </c>
      <c r="D76" s="8">
        <v>0</v>
      </c>
      <c r="E76" s="8">
        <v>0</v>
      </c>
      <c r="F76" s="8">
        <v>0</v>
      </c>
      <c r="G76" s="8"/>
      <c r="H76" s="8">
        <v>0</v>
      </c>
      <c r="I76" s="12" t="s">
        <v>10</v>
      </c>
    </row>
  </sheetData>
  <sheetProtection sheet="1" objects="1"/>
  <sortState ref="B2:G75">
    <sortCondition ref="B2:B75"/>
    <sortCondition ref="F2:F75" descending="1"/>
  </sortState>
  <mergeCells count="1">
    <mergeCell ref="A1:I1"/>
  </mergeCells>
  <pageMargins left="1.02708333333333" right="0.751388888888889" top="0.60625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2025-09-26T11:40:00Z</dcterms:created>
  <dcterms:modified xsi:type="dcterms:W3CDTF">2025-09-30T10:10:30Z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C2187E05528F1B769E29DB6811E79681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false</vt:bool>
  </property>
</Properties>
</file>